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61" windowWidth="17460" windowHeight="11520" tabRatio="269" activeTab="0"/>
  </bookViews>
  <sheets>
    <sheet name="TOWN Application" sheetId="1" r:id="rId1"/>
    <sheet name="EXAMPLE Application" sheetId="2" r:id="rId2"/>
  </sheets>
  <definedNames>
    <definedName name="ColToAbove" localSheetId="0">OFFSET('TOWN Application'!#REF!,0,0,ROW('TOWN Application'!A1)-1,1)</definedName>
    <definedName name="ColToAbove">OFFSET(#REF!,0,0,ROW(#REF!)-1,1)</definedName>
    <definedName name="EE_Categories" localSheetId="0">'TOWN Application'!$R$13:$R$20</definedName>
    <definedName name="EE_Categories">#REF!</definedName>
    <definedName name="EE_Category" localSheetId="0">'TOWN Application'!#REF!</definedName>
    <definedName name="EE_Category">#REF!</definedName>
    <definedName name="fuel_type" localSheetId="0">'TOWN Application'!$R$4:$R$5</definedName>
    <definedName name="fuel_type">#REF!</definedName>
    <definedName name="New?">#REF!</definedName>
  </definedNames>
  <calcPr fullCalcOnLoad="1"/>
</workbook>
</file>

<file path=xl/sharedStrings.xml><?xml version="1.0" encoding="utf-8"?>
<sst xmlns="http://schemas.openxmlformats.org/spreadsheetml/2006/main" count="160" uniqueCount="86">
  <si>
    <t>natural gas / therms</t>
  </si>
  <si>
    <t>gasoline / gallons</t>
  </si>
  <si>
    <t>convert to MMBtu</t>
  </si>
  <si>
    <t>Fuel/Units Options</t>
  </si>
  <si>
    <t>Energy Conservation Measure</t>
  </si>
  <si>
    <t>EE Categories</t>
  </si>
  <si>
    <t>calculateMMBtu to lbs CO2</t>
  </si>
  <si>
    <t>Energy Management Services - note specific measure</t>
  </si>
  <si>
    <t>INSERT MUNICIPAL NAME HERE</t>
  </si>
  <si>
    <t>Funds to Support Owner's Agent for Performance Contract</t>
  </si>
  <si>
    <t>[2] Please estimate only the projected direct annual cost and energy savings.</t>
  </si>
  <si>
    <t>no</t>
  </si>
  <si>
    <r>
      <t>Part of Performance Contract?</t>
    </r>
    <r>
      <rPr>
        <sz val="11"/>
        <color indexed="8"/>
        <rFont val="Calibri"/>
        <family val="2"/>
      </rPr>
      <t xml:space="preserve"> (yes or no)</t>
    </r>
  </si>
  <si>
    <r>
      <t>Projected Annual Cost Savings</t>
    </r>
    <r>
      <rPr>
        <b/>
        <vertAlign val="superscript"/>
        <sz val="11"/>
        <color indexed="8"/>
        <rFont val="Calibri"/>
        <family val="2"/>
      </rPr>
      <t>[2]</t>
    </r>
    <r>
      <rPr>
        <b/>
        <sz val="11"/>
        <color indexed="8"/>
        <rFont val="Calibri"/>
        <family val="2"/>
      </rPr>
      <t xml:space="preserve">      ($)</t>
    </r>
  </si>
  <si>
    <r>
      <t>Projected Annual Electricity Savings or Generation   (kWh)</t>
    </r>
    <r>
      <rPr>
        <b/>
        <vertAlign val="superscript"/>
        <sz val="11"/>
        <color indexed="8"/>
        <rFont val="Calibri"/>
        <family val="2"/>
      </rPr>
      <t>[2]</t>
    </r>
  </si>
  <si>
    <r>
      <t>Projected Annual Natural Gas Savings (therms)</t>
    </r>
    <r>
      <rPr>
        <b/>
        <vertAlign val="superscript"/>
        <sz val="11"/>
        <color indexed="8"/>
        <rFont val="Calibri"/>
        <family val="2"/>
      </rPr>
      <t>[2]</t>
    </r>
  </si>
  <si>
    <r>
      <t>Projected Annual Oil Savings (gallons)</t>
    </r>
    <r>
      <rPr>
        <b/>
        <vertAlign val="superscript"/>
        <sz val="11"/>
        <color indexed="8"/>
        <rFont val="Calibri"/>
        <family val="2"/>
      </rPr>
      <t>[2]</t>
    </r>
  </si>
  <si>
    <r>
      <t>Projected Annual Energy Savings (other fuel)</t>
    </r>
    <r>
      <rPr>
        <b/>
        <vertAlign val="superscript"/>
        <sz val="11"/>
        <color indexed="8"/>
        <rFont val="Calibri"/>
        <family val="2"/>
      </rPr>
      <t>[2,3]</t>
    </r>
  </si>
  <si>
    <t>[1] A municipality may submit proposals for as many projects as it wishes. Projects must comply with all requirements specified in the full guidance document.</t>
  </si>
  <si>
    <t>N/A</t>
  </si>
  <si>
    <t>Building Name and/or Location</t>
  </si>
  <si>
    <r>
      <t>Utility Incentives</t>
    </r>
    <r>
      <rPr>
        <sz val="11"/>
        <color indexed="8"/>
        <rFont val="Calibri"/>
        <family val="2"/>
      </rPr>
      <t xml:space="preserve"> </t>
    </r>
    <r>
      <rPr>
        <b/>
        <sz val="11"/>
        <color indexed="8"/>
        <rFont val="Calibri"/>
        <family val="2"/>
      </rPr>
      <t>($)</t>
    </r>
  </si>
  <si>
    <t>Projected Project Completion (month/year) (optional)</t>
  </si>
  <si>
    <r>
      <t>Total Project Cost ($)</t>
    </r>
    <r>
      <rPr>
        <b/>
        <vertAlign val="superscript"/>
        <sz val="11"/>
        <color indexed="8"/>
        <rFont val="Calibri"/>
        <family val="2"/>
      </rPr>
      <t xml:space="preserve"> [4]</t>
    </r>
  </si>
  <si>
    <r>
      <t>GC Grant Funding ($)</t>
    </r>
    <r>
      <rPr>
        <b/>
        <vertAlign val="superscript"/>
        <sz val="11"/>
        <color indexed="8"/>
        <rFont val="Calibri"/>
        <family val="2"/>
      </rPr>
      <t xml:space="preserve"> [5]</t>
    </r>
  </si>
  <si>
    <r>
      <t xml:space="preserve">Audit or Study Page Reference(s) </t>
    </r>
    <r>
      <rPr>
        <b/>
        <vertAlign val="superscript"/>
        <sz val="11"/>
        <color indexed="8"/>
        <rFont val="Calibri"/>
        <family val="2"/>
      </rPr>
      <t>[6]</t>
    </r>
  </si>
  <si>
    <t>Other Grants  (please list source in notes column) ($)</t>
  </si>
  <si>
    <r>
      <t xml:space="preserve">Other Supporting Document(s) and Page References </t>
    </r>
    <r>
      <rPr>
        <b/>
        <vertAlign val="superscript"/>
        <sz val="11"/>
        <color indexed="8"/>
        <rFont val="Calibri"/>
        <family val="2"/>
      </rPr>
      <t>[6]</t>
    </r>
  </si>
  <si>
    <t>Town Contribution ($)</t>
  </si>
  <si>
    <t>Funding Source(s) for Other Grants and Town Contribution</t>
  </si>
  <si>
    <t>Audit or Study Reference</t>
  </si>
  <si>
    <t>[4] Total project cost = sum of all funding sources (columns K-N)</t>
  </si>
  <si>
    <t>[6]Please provide a specific page number/range from the audit or study that provides funding request and project details.</t>
  </si>
  <si>
    <t>NOTE: This table has been formatted so that the projects are directly transferable to/from Table 4 of the Energy Reduction Plan and Annual Reports in order to minimize the reporting burden of Green Communities.</t>
  </si>
  <si>
    <t>Town Hall</t>
  </si>
  <si>
    <t>High School</t>
  </si>
  <si>
    <t>Wastewater Treatment Plant</t>
  </si>
  <si>
    <t>All other town and school buildings</t>
  </si>
  <si>
    <t>town-wide</t>
  </si>
  <si>
    <t>HVAC Retrocommissioning</t>
  </si>
  <si>
    <t>Energy Management System</t>
  </si>
  <si>
    <t>40 kW Solar PV System</t>
  </si>
  <si>
    <t>Investment Grade Audit</t>
  </si>
  <si>
    <t>Combined Heat and Power</t>
  </si>
  <si>
    <t>n/a</t>
  </si>
  <si>
    <t>MassCEC; town bond</t>
  </si>
  <si>
    <t>town bond</t>
  </si>
  <si>
    <t>p. 27</t>
  </si>
  <si>
    <t>p. 37</t>
  </si>
  <si>
    <t>p. 25</t>
  </si>
  <si>
    <t>p. 45</t>
  </si>
  <si>
    <t>Energy-to-Go</t>
  </si>
  <si>
    <t>Best ESCO</t>
  </si>
  <si>
    <t>Own Solar</t>
  </si>
  <si>
    <t>CHP Now</t>
  </si>
  <si>
    <t>Best ESCO Quote, p. 10</t>
  </si>
  <si>
    <t>RPA Quote, p. 2</t>
  </si>
  <si>
    <t>not yet</t>
  </si>
  <si>
    <t>[4] Total project cost = sum of all funding sources (columns J-M)</t>
  </si>
  <si>
    <t>Project Completion Date (month/year)</t>
  </si>
  <si>
    <t>[7] Proposed projects should be completed within approximately one year from contract execution.</t>
  </si>
  <si>
    <r>
      <t xml:space="preserve">[5] Please note that the total grant request does not need to equal your total grant allocation at this time. For example, if an audit or engineering study needs to be performed, then this request should be for the cost of that study. A subsequent request should be made to pay for the measures/buildings audited or studied.  </t>
    </r>
    <r>
      <rPr>
        <i/>
        <sz val="11"/>
        <rFont val="Calibri"/>
        <family val="2"/>
      </rPr>
      <t>(Please note: Only audits that are at a minimum an ASHRAE Level 2 audit will be eligible for Green Communities Grant funding.)</t>
    </r>
  </si>
  <si>
    <t>[3] For other fuels, please specify in column header fuel and units (ex: gallons). DOER will perform the calculations for MMBtu and GHGs.</t>
  </si>
  <si>
    <t>Other Grants  (please list source in column N) ($)</t>
  </si>
  <si>
    <r>
      <t xml:space="preserve">Project Name (description) </t>
    </r>
    <r>
      <rPr>
        <b/>
        <vertAlign val="superscript"/>
        <sz val="11"/>
        <color indexed="8"/>
        <rFont val="Calibri"/>
        <family val="2"/>
      </rPr>
      <t>[1, 7]</t>
    </r>
  </si>
  <si>
    <r>
      <t xml:space="preserve">GC Grant Funding ($)  </t>
    </r>
    <r>
      <rPr>
        <b/>
        <vertAlign val="superscript"/>
        <sz val="11"/>
        <color indexed="8"/>
        <rFont val="Calibri"/>
        <family val="2"/>
      </rPr>
      <t>[5]</t>
    </r>
  </si>
  <si>
    <r>
      <t>[5] Please note that the total grant request does not need to equal your total grant allocation at this time. For example, if an audit or engineering study needs to be performed, then this request should be for the cost of that study. A subsequent request should be made to pay for the measures/buildings audited or studied.  (</t>
    </r>
    <r>
      <rPr>
        <i/>
        <sz val="11"/>
        <rFont val="Calibri"/>
        <family val="2"/>
      </rPr>
      <t>Please note: Only audits that are at a minimum an ASHRAE Level 2 audit will be eligible for Green Communities Grant funding.</t>
    </r>
    <r>
      <rPr>
        <sz val="11"/>
        <rFont val="Calibri"/>
        <family val="2"/>
      </rPr>
      <t>)</t>
    </r>
  </si>
  <si>
    <t>No</t>
  </si>
  <si>
    <t>DPW</t>
  </si>
  <si>
    <t>Exterior Lighting upgrade - LED</t>
  </si>
  <si>
    <t xml:space="preserve">Police </t>
  </si>
  <si>
    <t xml:space="preserve">Library </t>
  </si>
  <si>
    <t>Bromfield School</t>
  </si>
  <si>
    <t>Hallway Lighting advance controls</t>
  </si>
  <si>
    <t>Q</t>
  </si>
  <si>
    <t>Harvard</t>
  </si>
  <si>
    <t>LED upgrade to EM and Non EM cans - Enlux and plug ins</t>
  </si>
  <si>
    <r>
      <t>Bromfield/ Hildreth</t>
    </r>
    <r>
      <rPr>
        <sz val="11"/>
        <color indexed="8"/>
        <rFont val="Calibri"/>
        <family val="2"/>
      </rPr>
      <t xml:space="preserve"> School</t>
    </r>
    <r>
      <rPr>
        <sz val="11"/>
        <color indexed="8"/>
        <rFont val="Calibri"/>
        <family val="2"/>
      </rPr>
      <t xml:space="preserve"> Complex</t>
    </r>
  </si>
  <si>
    <t>Retrocommission Building</t>
  </si>
  <si>
    <t>Peregrine Retrocommission Proposal 18 Mar 2015</t>
  </si>
  <si>
    <t>Harvard Public Library</t>
  </si>
  <si>
    <t>Guardian Energy Management Solutions 24 Mar 2015</t>
  </si>
  <si>
    <t>Administration Fee</t>
  </si>
  <si>
    <t>Hildreth House Senior Center</t>
  </si>
  <si>
    <t>Furnace / AC</t>
  </si>
  <si>
    <t>Building Operator Certification Training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</si>
</sst>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409]mmm\-yy;@"/>
    <numFmt numFmtId="168" formatCode="mmm\-yyyy"/>
    <numFmt numFmtId="169" formatCode="&quot;$&quot;#,##0.0"/>
  </numFmts>
  <fonts count="45">
    <font>
      <sz val="11"/>
      <color theme="1"/>
      <name val="Calibri"/>
      <family val="2"/>
    </font>
    <font>
      <sz val="11"/>
      <color indexed="8"/>
      <name val="Calibri"/>
      <family val="2"/>
    </font>
    <font>
      <b/>
      <vertAlign val="superscript"/>
      <sz val="11"/>
      <color indexed="8"/>
      <name val="Calibri"/>
      <family val="2"/>
    </font>
    <font>
      <b/>
      <sz val="11"/>
      <color indexed="8"/>
      <name val="Calibri"/>
      <family val="2"/>
    </font>
    <font>
      <sz val="11"/>
      <name val="Calibri"/>
      <family val="2"/>
    </font>
    <font>
      <sz val="8"/>
      <name val="Calibri"/>
      <family val="2"/>
    </font>
    <font>
      <sz val="10"/>
      <name val="Arial"/>
      <family val="2"/>
    </font>
    <font>
      <u val="single"/>
      <sz val="10"/>
      <color indexed="12"/>
      <name val="Arial"/>
      <family val="2"/>
    </font>
    <font>
      <b/>
      <sz val="14"/>
      <color indexed="8"/>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
      <patternFill patternType="solid">
        <fgColor indexed="42"/>
        <bgColor indexed="64"/>
      </patternFill>
    </fill>
    <fill>
      <patternFill patternType="solid">
        <fgColor rgb="FFFF00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style="medium"/>
      <bottom style="medium"/>
    </border>
    <border>
      <left/>
      <right style="medium"/>
      <top style="medium"/>
      <bottom style="medium"/>
    </border>
    <border>
      <left/>
      <right/>
      <top/>
      <bottom style="medium"/>
    </border>
    <border>
      <left/>
      <right style="medium"/>
      <top/>
      <bottom style="medium"/>
    </border>
    <border>
      <left style="medium"/>
      <right/>
      <top style="medium"/>
      <bottom style="medium"/>
    </border>
    <border>
      <left style="medium"/>
      <right style="medium"/>
      <top style="medium"/>
      <bottom style="medium"/>
    </border>
    <border>
      <left style="medium"/>
      <right style="medium"/>
      <top/>
      <bottom/>
    </border>
    <border>
      <left style="medium"/>
      <right/>
      <top/>
      <bottom/>
    </border>
    <border>
      <left style="medium"/>
      <right/>
      <top/>
      <bottom style="medium"/>
    </border>
    <border>
      <left style="medium"/>
      <right style="medium"/>
      <top/>
      <bottom style="medium"/>
    </border>
    <border>
      <left/>
      <right/>
      <top style="medium"/>
      <bottom/>
    </border>
    <border>
      <left/>
      <right style="thin"/>
      <top/>
      <bottom/>
    </border>
    <border>
      <left style="thin"/>
      <right/>
      <top/>
      <bottom/>
    </border>
    <border>
      <left style="thin"/>
      <right/>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6"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5">
    <xf numFmtId="0" fontId="0" fillId="0" borderId="0" xfId="0" applyFont="1" applyAlignment="1">
      <alignment/>
    </xf>
    <xf numFmtId="0" fontId="0" fillId="0" borderId="0" xfId="0" applyBorder="1" applyAlignment="1" applyProtection="1">
      <alignment horizontal="center" wrapText="1"/>
      <protection locked="0"/>
    </xf>
    <xf numFmtId="3" fontId="0" fillId="0" borderId="0" xfId="0" applyNumberFormat="1" applyBorder="1" applyAlignment="1" applyProtection="1">
      <alignment horizontal="center" wrapText="1"/>
      <protection locked="0"/>
    </xf>
    <xf numFmtId="0" fontId="0" fillId="0" borderId="0" xfId="0" applyBorder="1" applyAlignment="1" applyProtection="1">
      <alignment/>
      <protection locked="0"/>
    </xf>
    <xf numFmtId="0" fontId="1" fillId="0" borderId="0" xfId="0" applyFont="1" applyFill="1" applyBorder="1" applyAlignment="1" applyProtection="1">
      <alignment horizontal="left" wrapText="1"/>
      <protection locked="0"/>
    </xf>
    <xf numFmtId="3" fontId="0" fillId="0" borderId="0" xfId="0" applyNumberFormat="1" applyFill="1" applyBorder="1" applyAlignment="1" applyProtection="1">
      <alignment horizontal="center" wrapText="1"/>
      <protection locked="0"/>
    </xf>
    <xf numFmtId="0" fontId="0" fillId="0" borderId="0" xfId="0" applyFill="1" applyBorder="1" applyAlignment="1" applyProtection="1">
      <alignment horizontal="left" wrapText="1" indent="1"/>
      <protection locked="0"/>
    </xf>
    <xf numFmtId="3" fontId="0" fillId="0" borderId="0" xfId="0" applyNumberFormat="1" applyFill="1" applyBorder="1" applyAlignment="1" applyProtection="1">
      <alignment horizontal="left" wrapText="1" indent="1"/>
      <protection locked="0"/>
    </xf>
    <xf numFmtId="3" fontId="0" fillId="0" borderId="10" xfId="0" applyNumberFormat="1" applyBorder="1" applyAlignment="1" applyProtection="1">
      <alignment horizontal="center" wrapText="1"/>
      <protection locked="0"/>
    </xf>
    <xf numFmtId="0" fontId="3" fillId="0" borderId="11" xfId="0" applyFont="1" applyBorder="1" applyAlignment="1" applyProtection="1">
      <alignment horizontal="center" wrapText="1"/>
      <protection locked="0"/>
    </xf>
    <xf numFmtId="0" fontId="0" fillId="0" borderId="0" xfId="0" applyBorder="1" applyAlignment="1" applyProtection="1">
      <alignment horizontal="center"/>
      <protection locked="0"/>
    </xf>
    <xf numFmtId="0" fontId="3" fillId="0" borderId="12" xfId="0" applyFont="1" applyBorder="1" applyAlignment="1" applyProtection="1">
      <alignment horizontal="center" wrapText="1"/>
      <protection locked="0"/>
    </xf>
    <xf numFmtId="0" fontId="0" fillId="0" borderId="0" xfId="0" applyFill="1" applyBorder="1" applyAlignment="1" applyProtection="1">
      <alignment/>
      <protection locked="0"/>
    </xf>
    <xf numFmtId="0" fontId="3" fillId="0" borderId="0" xfId="0" applyFont="1" applyBorder="1" applyAlignment="1" applyProtection="1">
      <alignment/>
      <protection locked="0"/>
    </xf>
    <xf numFmtId="0" fontId="0" fillId="0" borderId="0" xfId="0" applyBorder="1" applyAlignment="1" applyProtection="1">
      <alignment vertical="center"/>
      <protection locked="0"/>
    </xf>
    <xf numFmtId="3" fontId="3" fillId="33" borderId="13" xfId="45" applyNumberFormat="1" applyFont="1" applyFill="1" applyBorder="1" applyAlignment="1" applyProtection="1">
      <alignment horizontal="center" wrapText="1"/>
      <protection/>
    </xf>
    <xf numFmtId="3" fontId="3" fillId="33" borderId="14" xfId="45" applyNumberFormat="1" applyFont="1" applyFill="1" applyBorder="1" applyAlignment="1" applyProtection="1">
      <alignment horizontal="center" wrapText="1"/>
      <protection/>
    </xf>
    <xf numFmtId="3" fontId="1" fillId="33" borderId="13" xfId="45" applyNumberFormat="1"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3" fillId="0" borderId="15"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0" fillId="0" borderId="17" xfId="0" applyBorder="1" applyAlignment="1" applyProtection="1">
      <alignment horizontal="center" wrapText="1"/>
      <protection locked="0"/>
    </xf>
    <xf numFmtId="3" fontId="0" fillId="0" borderId="18" xfId="0" applyNumberFormat="1" applyFill="1" applyBorder="1" applyAlignment="1" applyProtection="1">
      <alignment horizontal="center" wrapText="1"/>
      <protection locked="0"/>
    </xf>
    <xf numFmtId="3" fontId="0" fillId="0" borderId="10" xfId="0" applyNumberFormat="1" applyFill="1" applyBorder="1" applyAlignment="1" applyProtection="1">
      <alignment horizontal="center" wrapText="1"/>
      <protection locked="0"/>
    </xf>
    <xf numFmtId="3" fontId="0" fillId="0" borderId="18" xfId="0" applyNumberFormat="1" applyBorder="1" applyAlignment="1" applyProtection="1">
      <alignment horizontal="center" wrapText="1"/>
      <protection locked="0"/>
    </xf>
    <xf numFmtId="3" fontId="3" fillId="33" borderId="19" xfId="45" applyNumberFormat="1" applyFont="1" applyFill="1" applyBorder="1" applyAlignment="1" applyProtection="1">
      <alignment horizontal="center" wrapText="1"/>
      <protection/>
    </xf>
    <xf numFmtId="166" fontId="1" fillId="0" borderId="0" xfId="42" applyNumberFormat="1" applyFont="1" applyFill="1" applyBorder="1" applyAlignment="1" applyProtection="1">
      <alignment horizontal="center" wrapText="1"/>
      <protection locked="0"/>
    </xf>
    <xf numFmtId="166" fontId="1" fillId="0" borderId="10" xfId="42" applyNumberFormat="1" applyFont="1" applyFill="1" applyBorder="1" applyAlignment="1" applyProtection="1">
      <alignment horizontal="center" wrapText="1"/>
      <protection locked="0"/>
    </xf>
    <xf numFmtId="166" fontId="1" fillId="0" borderId="0" xfId="42" applyNumberFormat="1" applyFont="1" applyBorder="1" applyAlignment="1" applyProtection="1">
      <alignment horizontal="center" wrapText="1"/>
      <protection locked="0"/>
    </xf>
    <xf numFmtId="166" fontId="1" fillId="0" borderId="10" xfId="42" applyNumberFormat="1" applyFont="1" applyBorder="1" applyAlignment="1" applyProtection="1">
      <alignment horizontal="center" wrapText="1"/>
      <protection locked="0"/>
    </xf>
    <xf numFmtId="166" fontId="3" fillId="33" borderId="13" xfId="42" applyNumberFormat="1" applyFont="1" applyFill="1" applyBorder="1" applyAlignment="1" applyProtection="1">
      <alignment horizontal="center" wrapText="1"/>
      <protection/>
    </xf>
    <xf numFmtId="166" fontId="3" fillId="33" borderId="14" xfId="42" applyNumberFormat="1" applyFont="1" applyFill="1" applyBorder="1" applyAlignment="1" applyProtection="1">
      <alignment horizontal="center" wrapText="1"/>
      <protection/>
    </xf>
    <xf numFmtId="166" fontId="1" fillId="0" borderId="17" xfId="42" applyNumberFormat="1" applyFont="1" applyBorder="1" applyAlignment="1" applyProtection="1">
      <alignment horizontal="center" wrapText="1"/>
      <protection locked="0"/>
    </xf>
    <xf numFmtId="166" fontId="3" fillId="33" borderId="20" xfId="42" applyNumberFormat="1" applyFont="1" applyFill="1" applyBorder="1" applyAlignment="1" applyProtection="1">
      <alignment horizontal="center" wrapText="1"/>
      <protection/>
    </xf>
    <xf numFmtId="166" fontId="1" fillId="34" borderId="0" xfId="42" applyNumberFormat="1" applyFont="1" applyFill="1" applyBorder="1" applyAlignment="1" applyProtection="1">
      <alignment horizontal="center" wrapText="1"/>
      <protection locked="0"/>
    </xf>
    <xf numFmtId="0" fontId="3" fillId="0" borderId="21" xfId="0" applyFont="1" applyBorder="1" applyAlignment="1" applyProtection="1">
      <alignment wrapText="1"/>
      <protection locked="0"/>
    </xf>
    <xf numFmtId="0" fontId="0" fillId="0" borderId="21" xfId="0" applyBorder="1" applyAlignment="1" applyProtection="1">
      <alignment horizontal="center" wrapText="1"/>
      <protection locked="0"/>
    </xf>
    <xf numFmtId="0" fontId="0" fillId="0" borderId="21" xfId="0" applyFill="1" applyBorder="1" applyAlignment="1" applyProtection="1">
      <alignment horizontal="center" wrapText="1"/>
      <protection locked="0"/>
    </xf>
    <xf numFmtId="166" fontId="1" fillId="0" borderId="18" xfId="42" applyNumberFormat="1" applyFont="1" applyFill="1" applyBorder="1" applyAlignment="1" applyProtection="1">
      <alignment horizontal="center" wrapText="1"/>
      <protection locked="0"/>
    </xf>
    <xf numFmtId="165" fontId="0" fillId="0" borderId="10" xfId="0" applyNumberFormat="1" applyFill="1" applyBorder="1" applyAlignment="1" applyProtection="1">
      <alignment horizontal="center" wrapText="1"/>
      <protection locked="0"/>
    </xf>
    <xf numFmtId="166" fontId="1" fillId="0" borderId="18" xfId="42" applyNumberFormat="1" applyFont="1" applyBorder="1" applyAlignment="1" applyProtection="1">
      <alignment horizontal="center" wrapText="1"/>
      <protection locked="0"/>
    </xf>
    <xf numFmtId="0" fontId="0" fillId="33" borderId="13" xfId="0" applyFill="1" applyBorder="1" applyAlignment="1" applyProtection="1">
      <alignment/>
      <protection/>
    </xf>
    <xf numFmtId="165" fontId="0" fillId="33" borderId="14" xfId="0" applyNumberFormat="1" applyFill="1" applyBorder="1" applyAlignment="1" applyProtection="1">
      <alignment horizontal="center" wrapText="1"/>
      <protection/>
    </xf>
    <xf numFmtId="0" fontId="1" fillId="33" borderId="20" xfId="0" applyFont="1" applyFill="1" applyBorder="1" applyAlignment="1" applyProtection="1">
      <alignment horizontal="center" wrapText="1"/>
      <protection/>
    </xf>
    <xf numFmtId="0" fontId="0" fillId="0" borderId="0" xfId="0" applyBorder="1" applyAlignment="1" applyProtection="1">
      <alignment horizontal="center" wrapText="1"/>
      <protection locked="0"/>
    </xf>
    <xf numFmtId="3" fontId="0" fillId="0" borderId="0" xfId="0" applyNumberFormat="1" applyBorder="1" applyAlignment="1" applyProtection="1">
      <alignment horizontal="center" wrapText="1"/>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vertical="center"/>
      <protection locked="0"/>
    </xf>
    <xf numFmtId="0" fontId="4" fillId="35" borderId="0" xfId="55" applyFont="1" applyFill="1" applyBorder="1" applyAlignment="1" applyProtection="1">
      <alignment horizontal="left" vertical="center" wrapText="1"/>
      <protection locked="0"/>
    </xf>
    <xf numFmtId="0" fontId="4" fillId="35" borderId="22" xfId="55" applyFont="1" applyFill="1" applyBorder="1" applyAlignment="1" applyProtection="1">
      <alignment horizontal="left" vertical="center" wrapText="1"/>
      <protection locked="0"/>
    </xf>
    <xf numFmtId="0" fontId="4" fillId="35" borderId="23" xfId="55" applyFont="1" applyFill="1" applyBorder="1" applyAlignment="1" applyProtection="1">
      <alignment horizontal="left" vertical="center"/>
      <protection locked="0"/>
    </xf>
    <xf numFmtId="0" fontId="0" fillId="0" borderId="0" xfId="0" applyBorder="1" applyAlignment="1" applyProtection="1">
      <alignment horizontal="left"/>
      <protection locked="0"/>
    </xf>
    <xf numFmtId="0" fontId="1" fillId="0" borderId="16" xfId="0" applyFont="1" applyBorder="1" applyAlignment="1" applyProtection="1">
      <alignment horizontal="center" wrapText="1"/>
      <protection locked="0"/>
    </xf>
    <xf numFmtId="167" fontId="1" fillId="0" borderId="17" xfId="0" applyNumberFormat="1" applyFont="1" applyFill="1" applyBorder="1" applyAlignment="1" applyProtection="1">
      <alignment horizontal="center" wrapText="1"/>
      <protection locked="0"/>
    </xf>
    <xf numFmtId="3" fontId="0" fillId="0" borderId="0" xfId="0" applyNumberFormat="1" applyFill="1" applyBorder="1" applyAlignment="1" applyProtection="1">
      <alignment horizontal="center" wrapText="1"/>
      <protection locked="0"/>
    </xf>
    <xf numFmtId="5" fontId="1" fillId="0" borderId="17" xfId="47" applyNumberFormat="1" applyFont="1" applyFill="1" applyBorder="1" applyAlignment="1" applyProtection="1">
      <alignment horizontal="center" wrapText="1"/>
      <protection locked="0"/>
    </xf>
    <xf numFmtId="164" fontId="1" fillId="34" borderId="0" xfId="47" applyNumberFormat="1" applyFont="1" applyFill="1" applyBorder="1" applyAlignment="1" applyProtection="1">
      <alignment horizontal="center" wrapText="1"/>
      <protection locked="0"/>
    </xf>
    <xf numFmtId="166" fontId="0" fillId="0" borderId="0" xfId="0" applyNumberFormat="1" applyBorder="1" applyAlignment="1" applyProtection="1">
      <alignment horizontal="center"/>
      <protection locked="0"/>
    </xf>
    <xf numFmtId="3" fontId="0" fillId="0" borderId="0" xfId="0" applyNumberFormat="1" applyFill="1" applyBorder="1" applyAlignment="1" applyProtection="1">
      <alignment horizontal="center" wrapText="1"/>
      <protection locked="0"/>
    </xf>
    <xf numFmtId="164" fontId="1" fillId="0" borderId="0" xfId="47" applyNumberFormat="1" applyFont="1" applyFill="1" applyBorder="1" applyAlignment="1" applyProtection="1">
      <alignment horizontal="center" wrapText="1"/>
      <protection locked="0"/>
    </xf>
    <xf numFmtId="3" fontId="0" fillId="0" borderId="0" xfId="0" applyNumberFormat="1" applyBorder="1" applyAlignment="1" applyProtection="1">
      <alignment horizontal="center" wrapText="1"/>
      <protection locked="0"/>
    </xf>
    <xf numFmtId="5" fontId="1" fillId="0" borderId="0" xfId="47" applyNumberFormat="1" applyFont="1" applyFill="1" applyBorder="1" applyAlignment="1" applyProtection="1">
      <alignment horizontal="center" wrapText="1"/>
      <protection locked="0"/>
    </xf>
    <xf numFmtId="3" fontId="1" fillId="33" borderId="19" xfId="45" applyNumberFormat="1" applyFont="1" applyFill="1" applyBorder="1" applyAlignment="1" applyProtection="1">
      <alignment horizontal="center" wrapText="1"/>
      <protection/>
    </xf>
    <xf numFmtId="0" fontId="0" fillId="0" borderId="0" xfId="0" applyBorder="1" applyAlignment="1" applyProtection="1">
      <alignment horizontal="center" wrapText="1"/>
      <protection locked="0"/>
    </xf>
    <xf numFmtId="0" fontId="0" fillId="0" borderId="0" xfId="0" applyFill="1" applyBorder="1" applyAlignment="1" applyProtection="1">
      <alignment horizontal="left" wrapText="1" indent="1"/>
      <protection locked="0"/>
    </xf>
    <xf numFmtId="3" fontId="0" fillId="0" borderId="0" xfId="0" applyNumberFormat="1" applyFill="1" applyBorder="1" applyAlignment="1" applyProtection="1">
      <alignment horizontal="left" wrapText="1" indent="1"/>
      <protection locked="0"/>
    </xf>
    <xf numFmtId="0" fontId="0" fillId="0" borderId="0" xfId="0" applyFill="1" applyBorder="1" applyAlignment="1" applyProtection="1">
      <alignment/>
      <protection locked="0"/>
    </xf>
    <xf numFmtId="0" fontId="1" fillId="0" borderId="16" xfId="0" applyFont="1" applyBorder="1" applyAlignment="1" applyProtection="1">
      <alignment horizontal="center" wrapText="1"/>
      <protection locked="0"/>
    </xf>
    <xf numFmtId="0" fontId="4" fillId="0" borderId="0" xfId="55"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wrapText="1"/>
      <protection locked="0"/>
    </xf>
    <xf numFmtId="0" fontId="1" fillId="0" borderId="0" xfId="0" applyFont="1" applyFill="1" applyBorder="1" applyAlignment="1" applyProtection="1">
      <alignment horizontal="left" wrapText="1"/>
      <protection locked="0"/>
    </xf>
    <xf numFmtId="166" fontId="1" fillId="0" borderId="0" xfId="42" applyNumberFormat="1" applyFont="1" applyFill="1" applyBorder="1" applyAlignment="1" applyProtection="1">
      <alignment horizontal="center" wrapText="1"/>
      <protection locked="0"/>
    </xf>
    <xf numFmtId="164" fontId="1" fillId="0" borderId="17" xfId="42" applyNumberFormat="1" applyFont="1" applyFill="1" applyBorder="1" applyAlignment="1" applyProtection="1">
      <alignment horizontal="center" wrapText="1"/>
      <protection locked="0"/>
    </xf>
    <xf numFmtId="164" fontId="1" fillId="0" borderId="0" xfId="42" applyNumberFormat="1" applyFont="1" applyFill="1" applyBorder="1" applyAlignment="1" applyProtection="1">
      <alignment horizontal="center" wrapText="1"/>
      <protection locked="0"/>
    </xf>
    <xf numFmtId="164" fontId="1" fillId="34" borderId="0" xfId="42" applyNumberFormat="1"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166" fontId="1" fillId="0" borderId="10" xfId="42" applyNumberFormat="1" applyFont="1" applyFill="1" applyBorder="1" applyAlignment="1" applyProtection="1">
      <alignment horizontal="center" wrapText="1"/>
      <protection locked="0"/>
    </xf>
    <xf numFmtId="166" fontId="1" fillId="0" borderId="18" xfId="42" applyNumberFormat="1" applyFont="1" applyFill="1" applyBorder="1" applyAlignment="1" applyProtection="1">
      <alignment horizontal="center" wrapText="1"/>
      <protection locked="0"/>
    </xf>
    <xf numFmtId="164" fontId="1" fillId="34" borderId="0" xfId="42" applyNumberFormat="1" applyFont="1" applyFill="1" applyBorder="1" applyAlignment="1" applyProtection="1">
      <alignment horizontal="center" wrapText="1"/>
      <protection locked="0"/>
    </xf>
    <xf numFmtId="164" fontId="1" fillId="0" borderId="0" xfId="42" applyNumberFormat="1" applyFont="1" applyFill="1" applyBorder="1" applyAlignment="1" applyProtection="1">
      <alignment horizontal="center" wrapText="1"/>
      <protection locked="0"/>
    </xf>
    <xf numFmtId="164" fontId="1" fillId="0" borderId="17" xfId="42" applyNumberFormat="1" applyFont="1" applyBorder="1" applyAlignment="1" applyProtection="1">
      <alignment horizontal="center" wrapText="1"/>
      <protection locked="0"/>
    </xf>
    <xf numFmtId="164" fontId="1" fillId="0" borderId="17" xfId="42" applyNumberFormat="1" applyFont="1" applyFill="1" applyBorder="1" applyAlignment="1" applyProtection="1">
      <alignment horizontal="center" wrapText="1"/>
      <protection locked="0"/>
    </xf>
    <xf numFmtId="0" fontId="3" fillId="0" borderId="11" xfId="0" applyFont="1" applyBorder="1" applyAlignment="1" applyProtection="1">
      <alignment wrapText="1"/>
      <protection locked="0"/>
    </xf>
    <xf numFmtId="0" fontId="0" fillId="0" borderId="11" xfId="0" applyBorder="1" applyAlignment="1" applyProtection="1">
      <alignment horizontal="center" wrapText="1"/>
      <protection locked="0"/>
    </xf>
    <xf numFmtId="0" fontId="0" fillId="0" borderId="11" xfId="0" applyFill="1" applyBorder="1" applyAlignment="1" applyProtection="1">
      <alignment horizontal="center" wrapText="1"/>
      <protection locked="0"/>
    </xf>
    <xf numFmtId="0" fontId="8" fillId="36" borderId="24" xfId="0" applyFont="1" applyFill="1" applyBorder="1" applyAlignment="1" applyProtection="1">
      <alignment horizontal="center" vertical="center" wrapText="1"/>
      <protection/>
    </xf>
    <xf numFmtId="0" fontId="8" fillId="36" borderId="14" xfId="0" applyFont="1" applyFill="1" applyBorder="1" applyAlignment="1" applyProtection="1">
      <alignment horizontal="center" vertical="center" wrapText="1"/>
      <protection/>
    </xf>
    <xf numFmtId="0" fontId="4" fillId="35" borderId="25" xfId="55" applyFont="1" applyFill="1" applyBorder="1" applyAlignment="1" applyProtection="1">
      <alignment horizontal="left" wrapText="1"/>
      <protection locked="0"/>
    </xf>
    <xf numFmtId="0" fontId="4" fillId="35" borderId="26" xfId="55" applyFont="1" applyFill="1" applyBorder="1" applyAlignment="1" applyProtection="1">
      <alignment horizontal="left" wrapText="1"/>
      <protection locked="0"/>
    </xf>
    <xf numFmtId="0" fontId="4" fillId="35" borderId="27" xfId="55" applyFont="1" applyFill="1" applyBorder="1" applyAlignment="1" applyProtection="1">
      <alignment horizontal="left" wrapText="1"/>
      <protection locked="0"/>
    </xf>
    <xf numFmtId="0" fontId="4" fillId="35" borderId="23" xfId="0" applyNumberFormat="1" applyFont="1" applyFill="1" applyBorder="1" applyAlignment="1" applyProtection="1">
      <alignment horizontal="left" vertical="center" wrapText="1"/>
      <protection locked="0"/>
    </xf>
    <xf numFmtId="0" fontId="4" fillId="35" borderId="0" xfId="0" applyNumberFormat="1" applyFont="1" applyFill="1" applyBorder="1" applyAlignment="1" applyProtection="1">
      <alignment horizontal="left" vertical="center" wrapText="1"/>
      <protection locked="0"/>
    </xf>
    <xf numFmtId="0" fontId="4" fillId="35" borderId="22" xfId="0" applyNumberFormat="1" applyFont="1" applyFill="1" applyBorder="1" applyAlignment="1" applyProtection="1">
      <alignment horizontal="left" vertical="center" wrapText="1"/>
      <protection locked="0"/>
    </xf>
    <xf numFmtId="0" fontId="4" fillId="35" borderId="23" xfId="55" applyFont="1" applyFill="1" applyBorder="1" applyAlignment="1" applyProtection="1">
      <alignment horizontal="left" vertical="center" wrapText="1"/>
      <protection locked="0"/>
    </xf>
    <xf numFmtId="0" fontId="4" fillId="35" borderId="0" xfId="55" applyFont="1" applyFill="1" applyBorder="1" applyAlignment="1" applyProtection="1">
      <alignment horizontal="left" vertical="center" wrapText="1"/>
      <protection locked="0"/>
    </xf>
    <xf numFmtId="0" fontId="4" fillId="35" borderId="22" xfId="55" applyFont="1" applyFill="1" applyBorder="1" applyAlignment="1" applyProtection="1">
      <alignment horizontal="left" vertical="center" wrapText="1"/>
      <protection locked="0"/>
    </xf>
    <xf numFmtId="0" fontId="4" fillId="35" borderId="28" xfId="55" applyFont="1" applyFill="1" applyBorder="1" applyAlignment="1" applyProtection="1">
      <alignment horizontal="left" vertical="center" wrapText="1"/>
      <protection locked="0"/>
    </xf>
    <xf numFmtId="0" fontId="4" fillId="35" borderId="29" xfId="55" applyFont="1" applyFill="1" applyBorder="1" applyAlignment="1" applyProtection="1">
      <alignment horizontal="left" vertical="center" wrapText="1"/>
      <protection locked="0"/>
    </xf>
    <xf numFmtId="0" fontId="4" fillId="35" borderId="30" xfId="55" applyFont="1"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22" xfId="0" applyBorder="1" applyAlignment="1">
      <alignment horizontal="left" vertical="center" wrapText="1"/>
    </xf>
    <xf numFmtId="0" fontId="4" fillId="0" borderId="23" xfId="55" applyFont="1" applyFill="1" applyBorder="1" applyAlignment="1" applyProtection="1">
      <alignment horizontal="left" vertical="center" wrapText="1"/>
      <protection locked="0"/>
    </xf>
    <xf numFmtId="0" fontId="4" fillId="0" borderId="0" xfId="55" applyFont="1" applyFill="1" applyBorder="1" applyAlignment="1" applyProtection="1">
      <alignment horizontal="left" vertical="center" wrapText="1"/>
      <protection locked="0"/>
    </xf>
    <xf numFmtId="0" fontId="3" fillId="36" borderId="24" xfId="0" applyFont="1" applyFill="1" applyBorder="1" applyAlignment="1" applyProtection="1">
      <alignment horizontal="center" vertical="center" wrapText="1"/>
      <protection/>
    </xf>
    <xf numFmtId="0" fontId="3" fillId="36" borderId="14" xfId="0" applyFont="1" applyFill="1" applyBorder="1" applyAlignment="1" applyProtection="1">
      <alignment horizontal="center" vertical="center" wrapText="1"/>
      <protection/>
    </xf>
    <xf numFmtId="0" fontId="4" fillId="35" borderId="23" xfId="55" applyFont="1" applyFill="1" applyBorder="1" applyAlignment="1" applyProtection="1">
      <alignment horizontal="left" wrapText="1"/>
      <protection locked="0"/>
    </xf>
    <xf numFmtId="0" fontId="4" fillId="35" borderId="0" xfId="55" applyFont="1" applyFill="1" applyBorder="1" applyAlignment="1" applyProtection="1">
      <alignment horizontal="left" wrapText="1"/>
      <protection locked="0"/>
    </xf>
    <xf numFmtId="0" fontId="4" fillId="35" borderId="22" xfId="55" applyFont="1" applyFill="1" applyBorder="1" applyAlignment="1" applyProtection="1">
      <alignment horizontal="left" wrapText="1"/>
      <protection locked="0"/>
    </xf>
    <xf numFmtId="0" fontId="4" fillId="35" borderId="23" xfId="55" applyFont="1" applyFill="1" applyBorder="1" applyAlignment="1" applyProtection="1">
      <alignment horizontal="left"/>
      <protection locked="0"/>
    </xf>
    <xf numFmtId="0" fontId="0" fillId="0" borderId="0" xfId="0" applyAlignment="1">
      <alignment horizontal="left"/>
    </xf>
    <xf numFmtId="0" fontId="0" fillId="0" borderId="22" xfId="0"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zoomScale="90" zoomScaleNormal="90" zoomScalePageLayoutView="0" workbookViewId="0" topLeftCell="B1">
      <pane ySplit="1" topLeftCell="A2" activePane="bottomLeft" state="frozen"/>
      <selection pane="topLeft" activeCell="A1" sqref="A1"/>
      <selection pane="bottomLeft" activeCell="F9" sqref="F9"/>
    </sheetView>
  </sheetViews>
  <sheetFormatPr defaultColWidth="9.140625" defaultRowHeight="15"/>
  <cols>
    <col min="1" max="1" width="30.00390625" style="10" customWidth="1"/>
    <col min="2" max="2" width="27.8515625" style="10" bestFit="1" customWidth="1"/>
    <col min="3" max="3" width="13.140625" style="10" bestFit="1" customWidth="1"/>
    <col min="4" max="4" width="11.140625" style="10" bestFit="1" customWidth="1"/>
    <col min="5" max="5" width="11.28125" style="10" bestFit="1" customWidth="1"/>
    <col min="6" max="6" width="10.28125" style="10" bestFit="1" customWidth="1"/>
    <col min="7" max="7" width="9.57421875" style="10" bestFit="1" customWidth="1"/>
    <col min="8" max="8" width="11.421875" style="10" bestFit="1" customWidth="1"/>
    <col min="9" max="9" width="12.140625" style="10" bestFit="1" customWidth="1"/>
    <col min="10" max="10" width="12.00390625" style="10" bestFit="1" customWidth="1"/>
    <col min="11" max="12" width="13.140625" style="10" bestFit="1" customWidth="1"/>
    <col min="13" max="13" width="12.28125" style="10" bestFit="1" customWidth="1"/>
    <col min="14" max="14" width="12.57421875" style="10" bestFit="1" customWidth="1"/>
    <col min="15" max="15" width="21.421875" style="10" customWidth="1"/>
    <col min="16" max="16" width="25.28125" style="10" bestFit="1" customWidth="1"/>
    <col min="17" max="17" width="13.140625" style="1" customWidth="1"/>
    <col min="18" max="18" width="49.140625" style="3" bestFit="1" customWidth="1"/>
    <col min="19" max="19" width="9.8515625" style="3" bestFit="1" customWidth="1"/>
    <col min="20" max="20" width="9.7109375" style="3" bestFit="1" customWidth="1"/>
    <col min="21" max="21" width="13.421875" style="10" bestFit="1" customWidth="1"/>
    <col min="22" max="16384" width="9.140625" style="3" customWidth="1"/>
  </cols>
  <sheetData>
    <row r="1" spans="1:21" ht="93" thickBot="1">
      <c r="A1" s="19" t="s">
        <v>20</v>
      </c>
      <c r="B1" s="9" t="s">
        <v>64</v>
      </c>
      <c r="C1" s="53" t="s">
        <v>22</v>
      </c>
      <c r="D1" s="19" t="s">
        <v>14</v>
      </c>
      <c r="E1" s="9" t="s">
        <v>15</v>
      </c>
      <c r="F1" s="9" t="s">
        <v>16</v>
      </c>
      <c r="G1" s="11" t="s">
        <v>17</v>
      </c>
      <c r="H1" s="20" t="s">
        <v>13</v>
      </c>
      <c r="I1" s="9" t="s">
        <v>23</v>
      </c>
      <c r="J1" s="9" t="s">
        <v>65</v>
      </c>
      <c r="K1" s="9" t="s">
        <v>21</v>
      </c>
      <c r="L1" s="9" t="s">
        <v>63</v>
      </c>
      <c r="M1" s="11" t="s">
        <v>28</v>
      </c>
      <c r="N1" s="19" t="s">
        <v>29</v>
      </c>
      <c r="O1" s="9" t="s">
        <v>30</v>
      </c>
      <c r="P1" s="9" t="s">
        <v>25</v>
      </c>
      <c r="Q1" s="9" t="s">
        <v>27</v>
      </c>
      <c r="R1" s="86" t="s">
        <v>3</v>
      </c>
      <c r="S1" s="87" t="s">
        <v>2</v>
      </c>
      <c r="T1" s="88" t="s">
        <v>6</v>
      </c>
      <c r="U1" s="11" t="s">
        <v>12</v>
      </c>
    </row>
    <row r="2" spans="1:21" s="67" customFormat="1" ht="45">
      <c r="A2" s="74" t="s">
        <v>77</v>
      </c>
      <c r="B2" s="74" t="s">
        <v>78</v>
      </c>
      <c r="C2" s="54">
        <v>42537</v>
      </c>
      <c r="D2" s="22">
        <v>65105</v>
      </c>
      <c r="E2" s="59">
        <v>4823</v>
      </c>
      <c r="F2" s="59">
        <v>0</v>
      </c>
      <c r="G2" s="23">
        <v>0</v>
      </c>
      <c r="H2" s="85">
        <f>9379+5585</f>
        <v>14964</v>
      </c>
      <c r="I2" s="83">
        <f>SUM(J2:M2)</f>
        <v>72323</v>
      </c>
      <c r="J2" s="82">
        <f>72323-K2</f>
        <v>58722.8</v>
      </c>
      <c r="K2" s="83">
        <f>D2*0.12+E2*1.2</f>
        <v>13600.199999999999</v>
      </c>
      <c r="L2" s="75">
        <v>0</v>
      </c>
      <c r="M2" s="80">
        <v>0</v>
      </c>
      <c r="N2" s="81"/>
      <c r="O2" s="75" t="s">
        <v>79</v>
      </c>
      <c r="P2" s="65"/>
      <c r="Q2" s="65"/>
      <c r="R2" s="67" t="s">
        <v>0</v>
      </c>
      <c r="S2" s="67">
        <v>0.1</v>
      </c>
      <c r="T2" s="67">
        <v>11.698</v>
      </c>
      <c r="U2" s="39" t="s">
        <v>11</v>
      </c>
    </row>
    <row r="3" spans="1:21" s="67" customFormat="1" ht="45">
      <c r="A3" s="74" t="s">
        <v>80</v>
      </c>
      <c r="B3" s="74" t="s">
        <v>78</v>
      </c>
      <c r="C3" s="54">
        <v>42537</v>
      </c>
      <c r="D3" s="22">
        <v>9596</v>
      </c>
      <c r="E3" s="59">
        <v>577</v>
      </c>
      <c r="F3" s="59">
        <v>0</v>
      </c>
      <c r="G3" s="23">
        <v>0</v>
      </c>
      <c r="H3" s="85">
        <f>1463+829</f>
        <v>2292</v>
      </c>
      <c r="I3" s="83">
        <f>SUM(J3:M3)</f>
        <v>11658</v>
      </c>
      <c r="J3" s="82">
        <f>11658-K3</f>
        <v>9814.08</v>
      </c>
      <c r="K3" s="83">
        <f>D3*0.12+E3*1.2</f>
        <v>1843.92</v>
      </c>
      <c r="L3" s="75">
        <v>0</v>
      </c>
      <c r="M3" s="80">
        <v>0</v>
      </c>
      <c r="N3" s="81"/>
      <c r="O3" s="75" t="s">
        <v>79</v>
      </c>
      <c r="P3" s="66"/>
      <c r="Q3" s="65"/>
      <c r="R3" s="67" t="s">
        <v>1</v>
      </c>
      <c r="S3" s="67">
        <v>0.124</v>
      </c>
      <c r="T3" s="67">
        <v>19.533</v>
      </c>
      <c r="U3" s="39" t="s">
        <v>11</v>
      </c>
    </row>
    <row r="4" spans="1:21" s="12" customFormat="1" ht="45">
      <c r="A4" s="79" t="s">
        <v>68</v>
      </c>
      <c r="B4" s="74" t="s">
        <v>69</v>
      </c>
      <c r="C4" s="54">
        <v>42262</v>
      </c>
      <c r="D4" s="22">
        <v>4227</v>
      </c>
      <c r="E4" s="5" t="s">
        <v>74</v>
      </c>
      <c r="F4" s="5">
        <v>0</v>
      </c>
      <c r="G4" s="23">
        <v>0</v>
      </c>
      <c r="H4" s="76">
        <v>719</v>
      </c>
      <c r="I4" s="77">
        <v>3822</v>
      </c>
      <c r="J4" s="78">
        <f aca="true" t="shared" si="0" ref="J4:J9">I4-K4</f>
        <v>3222</v>
      </c>
      <c r="K4" s="77">
        <v>600</v>
      </c>
      <c r="L4" s="26">
        <v>0</v>
      </c>
      <c r="M4" s="27">
        <v>0</v>
      </c>
      <c r="N4" s="38"/>
      <c r="O4" s="75" t="s">
        <v>81</v>
      </c>
      <c r="P4" s="6"/>
      <c r="Q4" s="6"/>
      <c r="S4" s="67">
        <v>14.4</v>
      </c>
      <c r="T4" s="67">
        <v>3.2</v>
      </c>
      <c r="U4" s="39" t="s">
        <v>67</v>
      </c>
    </row>
    <row r="5" spans="1:21" s="12" customFormat="1" ht="45">
      <c r="A5" s="79" t="s">
        <v>70</v>
      </c>
      <c r="B5" s="74" t="s">
        <v>69</v>
      </c>
      <c r="C5" s="54">
        <v>42263</v>
      </c>
      <c r="D5" s="22">
        <v>6176</v>
      </c>
      <c r="E5" s="5">
        <v>0</v>
      </c>
      <c r="F5" s="5">
        <v>0</v>
      </c>
      <c r="G5" s="23">
        <v>0</v>
      </c>
      <c r="H5" s="76">
        <v>1050</v>
      </c>
      <c r="I5" s="77">
        <v>7458</v>
      </c>
      <c r="J5" s="78">
        <f t="shared" si="0"/>
        <v>6758</v>
      </c>
      <c r="K5" s="77">
        <v>700</v>
      </c>
      <c r="L5" s="26">
        <v>0</v>
      </c>
      <c r="M5" s="27">
        <v>0</v>
      </c>
      <c r="N5" s="38"/>
      <c r="O5" s="75" t="s">
        <v>81</v>
      </c>
      <c r="P5" s="7"/>
      <c r="Q5" s="6"/>
      <c r="S5" s="67">
        <v>21.1</v>
      </c>
      <c r="T5" s="67">
        <v>4.7</v>
      </c>
      <c r="U5" s="39" t="s">
        <v>67</v>
      </c>
    </row>
    <row r="6" spans="1:21" s="67" customFormat="1" ht="45">
      <c r="A6" s="79" t="s">
        <v>83</v>
      </c>
      <c r="B6" s="74" t="s">
        <v>84</v>
      </c>
      <c r="C6" s="54">
        <v>42537</v>
      </c>
      <c r="D6" s="22">
        <v>4551</v>
      </c>
      <c r="E6" s="59">
        <v>1068</v>
      </c>
      <c r="F6" s="59">
        <v>0</v>
      </c>
      <c r="G6" s="23">
        <v>0</v>
      </c>
      <c r="H6" s="76">
        <v>2257</v>
      </c>
      <c r="I6" s="77">
        <v>34980</v>
      </c>
      <c r="J6" s="78">
        <f t="shared" si="0"/>
        <v>34380</v>
      </c>
      <c r="K6" s="77">
        <v>600</v>
      </c>
      <c r="L6" s="26">
        <v>0</v>
      </c>
      <c r="M6" s="27">
        <v>0</v>
      </c>
      <c r="N6" s="38"/>
      <c r="O6" s="75" t="s">
        <v>81</v>
      </c>
      <c r="P6" s="66"/>
      <c r="Q6" s="65"/>
      <c r="R6" s="67" t="s">
        <v>0</v>
      </c>
      <c r="S6" s="67">
        <v>459</v>
      </c>
      <c r="T6" s="67">
        <v>27.39</v>
      </c>
      <c r="U6" s="39" t="s">
        <v>67</v>
      </c>
    </row>
    <row r="7" spans="1:21" s="67" customFormat="1" ht="45">
      <c r="A7" s="79" t="s">
        <v>72</v>
      </c>
      <c r="B7" s="74" t="s">
        <v>73</v>
      </c>
      <c r="C7" s="54">
        <v>42266</v>
      </c>
      <c r="D7" s="22">
        <v>32015</v>
      </c>
      <c r="E7" s="59">
        <v>0</v>
      </c>
      <c r="F7" s="59">
        <v>0</v>
      </c>
      <c r="G7" s="23">
        <v>0</v>
      </c>
      <c r="H7" s="76">
        <v>5443</v>
      </c>
      <c r="I7" s="77">
        <v>67451</v>
      </c>
      <c r="J7" s="78">
        <f t="shared" si="0"/>
        <v>46051</v>
      </c>
      <c r="K7" s="77">
        <v>21400</v>
      </c>
      <c r="L7" s="26">
        <v>0</v>
      </c>
      <c r="M7" s="27">
        <v>0</v>
      </c>
      <c r="N7" s="38"/>
      <c r="O7" s="75" t="s">
        <v>81</v>
      </c>
      <c r="P7" s="66"/>
      <c r="Q7" s="65"/>
      <c r="S7" s="67">
        <v>109.3</v>
      </c>
      <c r="T7" s="67">
        <v>24.3</v>
      </c>
      <c r="U7" s="39" t="s">
        <v>67</v>
      </c>
    </row>
    <row r="8" spans="1:21" s="67" customFormat="1" ht="45">
      <c r="A8" s="79" t="s">
        <v>72</v>
      </c>
      <c r="B8" s="74" t="s">
        <v>69</v>
      </c>
      <c r="C8" s="54">
        <v>42266</v>
      </c>
      <c r="D8" s="22">
        <v>40998</v>
      </c>
      <c r="E8" s="59">
        <v>0</v>
      </c>
      <c r="F8" s="59">
        <v>0</v>
      </c>
      <c r="G8" s="23">
        <v>0</v>
      </c>
      <c r="H8" s="76">
        <v>6150</v>
      </c>
      <c r="I8" s="77">
        <v>42285</v>
      </c>
      <c r="J8" s="78">
        <f t="shared" si="0"/>
        <v>35085</v>
      </c>
      <c r="K8" s="77">
        <v>7200</v>
      </c>
      <c r="L8" s="26">
        <v>0</v>
      </c>
      <c r="M8" s="27">
        <v>0</v>
      </c>
      <c r="N8" s="38"/>
      <c r="O8" s="75" t="s">
        <v>81</v>
      </c>
      <c r="P8" s="66"/>
      <c r="Q8" s="65"/>
      <c r="S8" s="67">
        <v>143.1</v>
      </c>
      <c r="T8" s="67">
        <v>31.9</v>
      </c>
      <c r="U8" s="39" t="s">
        <v>67</v>
      </c>
    </row>
    <row r="9" spans="1:21" ht="45">
      <c r="A9" s="79" t="s">
        <v>71</v>
      </c>
      <c r="B9" s="74" t="s">
        <v>76</v>
      </c>
      <c r="C9" s="54">
        <v>42268</v>
      </c>
      <c r="D9" s="24">
        <v>25854</v>
      </c>
      <c r="E9" s="2">
        <v>0</v>
      </c>
      <c r="F9" s="2">
        <v>0</v>
      </c>
      <c r="G9" s="8">
        <v>0</v>
      </c>
      <c r="H9" s="84">
        <v>4395</v>
      </c>
      <c r="I9" s="77">
        <v>35186</v>
      </c>
      <c r="J9" s="78">
        <f t="shared" si="0"/>
        <v>35186</v>
      </c>
      <c r="K9" s="28">
        <v>0</v>
      </c>
      <c r="L9" s="28">
        <v>0</v>
      </c>
      <c r="M9" s="29">
        <v>0</v>
      </c>
      <c r="N9" s="28"/>
      <c r="O9" s="75" t="s">
        <v>81</v>
      </c>
      <c r="P9" s="2"/>
      <c r="R9" s="13" t="s">
        <v>5</v>
      </c>
      <c r="S9" s="3">
        <v>77</v>
      </c>
      <c r="T9" s="3">
        <v>17.1</v>
      </c>
      <c r="U9" s="39" t="s">
        <v>67</v>
      </c>
    </row>
    <row r="10" spans="1:21" s="46" customFormat="1" ht="30">
      <c r="A10" s="79"/>
      <c r="B10" s="74" t="s">
        <v>85</v>
      </c>
      <c r="C10" s="54">
        <v>42353</v>
      </c>
      <c r="D10" s="24"/>
      <c r="E10" s="61"/>
      <c r="F10" s="61"/>
      <c r="G10" s="61"/>
      <c r="H10" s="84"/>
      <c r="I10" s="77">
        <v>2000</v>
      </c>
      <c r="J10" s="78">
        <f>I10</f>
        <v>2000</v>
      </c>
      <c r="K10" s="28"/>
      <c r="L10" s="28"/>
      <c r="M10" s="29"/>
      <c r="N10" s="28"/>
      <c r="O10" s="75"/>
      <c r="P10" s="61"/>
      <c r="Q10" s="64"/>
      <c r="R10" s="13"/>
      <c r="U10" s="39"/>
    </row>
    <row r="11" spans="2:21" s="67" customFormat="1" ht="15">
      <c r="B11" s="74" t="s">
        <v>82</v>
      </c>
      <c r="C11" s="54"/>
      <c r="D11" s="22"/>
      <c r="E11" s="59"/>
      <c r="F11" s="59"/>
      <c r="G11" s="59"/>
      <c r="H11" s="85"/>
      <c r="I11" s="83"/>
      <c r="J11" s="82">
        <v>18000</v>
      </c>
      <c r="K11" s="83"/>
      <c r="L11" s="75"/>
      <c r="M11" s="80"/>
      <c r="N11" s="75"/>
      <c r="O11" s="75"/>
      <c r="P11" s="66"/>
      <c r="Q11" s="65"/>
      <c r="U11" s="39"/>
    </row>
    <row r="12" spans="1:21" s="67" customFormat="1" ht="15">
      <c r="A12" s="74"/>
      <c r="B12" s="74"/>
      <c r="C12" s="54"/>
      <c r="D12" s="22"/>
      <c r="E12" s="59"/>
      <c r="F12" s="59"/>
      <c r="G12" s="59"/>
      <c r="H12" s="85"/>
      <c r="I12" s="83"/>
      <c r="J12" s="82"/>
      <c r="K12" s="83"/>
      <c r="L12" s="75"/>
      <c r="M12" s="80"/>
      <c r="N12" s="75"/>
      <c r="O12" s="75"/>
      <c r="P12" s="66"/>
      <c r="Q12" s="65"/>
      <c r="U12" s="39"/>
    </row>
    <row r="13" spans="1:21" ht="19.5" thickBot="1">
      <c r="A13" s="89" t="s">
        <v>75</v>
      </c>
      <c r="B13" s="90"/>
      <c r="C13" s="43" t="s">
        <v>19</v>
      </c>
      <c r="D13" s="15">
        <f>SUM(D2:D11)</f>
        <v>188522</v>
      </c>
      <c r="E13" s="15">
        <f>SUM(E2:E11)</f>
        <v>6468</v>
      </c>
      <c r="F13" s="15">
        <f>SUM(F2:F11)</f>
        <v>0</v>
      </c>
      <c r="G13" s="16">
        <f>SUM(G2:G11)</f>
        <v>0</v>
      </c>
      <c r="H13" s="31">
        <f>SUM(H2:H11)</f>
        <v>37270</v>
      </c>
      <c r="I13" s="30">
        <f>SUM(J13:M13)</f>
        <v>295163</v>
      </c>
      <c r="J13" s="30">
        <f>SUM(J2:J12)</f>
        <v>249218.88</v>
      </c>
      <c r="K13" s="30">
        <f>SUM(K2:K12)</f>
        <v>45944.119999999995</v>
      </c>
      <c r="L13" s="30">
        <f>SUM(L2:L12)</f>
        <v>0</v>
      </c>
      <c r="M13" s="31">
        <f>SUM(M2:M12)</f>
        <v>0</v>
      </c>
      <c r="N13" s="17" t="s">
        <v>19</v>
      </c>
      <c r="O13" s="18" t="s">
        <v>19</v>
      </c>
      <c r="P13" s="17" t="s">
        <v>19</v>
      </c>
      <c r="Q13" s="18" t="s">
        <v>19</v>
      </c>
      <c r="R13" s="41" t="s">
        <v>4</v>
      </c>
      <c r="S13" s="41"/>
      <c r="T13" s="41"/>
      <c r="U13" s="42" t="s">
        <v>19</v>
      </c>
    </row>
    <row r="14" ht="15">
      <c r="R14" s="14" t="s">
        <v>7</v>
      </c>
    </row>
    <row r="15" spans="1:18" ht="15">
      <c r="A15" s="52" t="s">
        <v>33</v>
      </c>
      <c r="R15" s="14"/>
    </row>
    <row r="16" spans="1:21" s="46" customFormat="1" ht="15">
      <c r="A16" s="10"/>
      <c r="B16" s="10"/>
      <c r="C16" s="10"/>
      <c r="D16" s="10"/>
      <c r="E16" s="10"/>
      <c r="F16" s="10"/>
      <c r="G16" s="10"/>
      <c r="H16" s="10"/>
      <c r="I16" s="10"/>
      <c r="J16" s="10"/>
      <c r="K16" s="10"/>
      <c r="L16" s="10"/>
      <c r="M16" s="10"/>
      <c r="N16" s="10"/>
      <c r="O16" s="10"/>
      <c r="P16" s="10"/>
      <c r="Q16" s="44"/>
      <c r="R16" s="48"/>
      <c r="U16" s="10"/>
    </row>
    <row r="17" spans="1:18" ht="15">
      <c r="A17" s="91" t="s">
        <v>18</v>
      </c>
      <c r="B17" s="92"/>
      <c r="C17" s="92"/>
      <c r="D17" s="92"/>
      <c r="E17" s="92"/>
      <c r="F17" s="92"/>
      <c r="G17" s="92"/>
      <c r="H17" s="92"/>
      <c r="I17" s="92"/>
      <c r="J17" s="92"/>
      <c r="K17" s="93"/>
      <c r="R17" s="14"/>
    </row>
    <row r="18" spans="1:18" ht="15">
      <c r="A18" s="94" t="s">
        <v>10</v>
      </c>
      <c r="B18" s="95"/>
      <c r="C18" s="95"/>
      <c r="D18" s="95"/>
      <c r="E18" s="95"/>
      <c r="F18" s="95"/>
      <c r="G18" s="95"/>
      <c r="H18" s="95"/>
      <c r="I18" s="95"/>
      <c r="J18" s="95"/>
      <c r="K18" s="96"/>
      <c r="R18" s="14"/>
    </row>
    <row r="19" spans="1:18" ht="15">
      <c r="A19" s="97" t="s">
        <v>62</v>
      </c>
      <c r="B19" s="98"/>
      <c r="C19" s="98"/>
      <c r="D19" s="98"/>
      <c r="E19" s="98"/>
      <c r="F19" s="98"/>
      <c r="G19" s="98"/>
      <c r="H19" s="98"/>
      <c r="I19" s="98"/>
      <c r="J19" s="98"/>
      <c r="K19" s="99"/>
      <c r="R19" s="14"/>
    </row>
    <row r="20" spans="1:18" ht="15">
      <c r="A20" s="51" t="s">
        <v>58</v>
      </c>
      <c r="B20" s="49"/>
      <c r="C20" s="49"/>
      <c r="D20" s="49"/>
      <c r="E20" s="49"/>
      <c r="F20" s="49"/>
      <c r="G20" s="49"/>
      <c r="H20" s="49"/>
      <c r="I20" s="49"/>
      <c r="J20" s="49"/>
      <c r="K20" s="50"/>
      <c r="R20" s="14"/>
    </row>
    <row r="21" spans="1:21" s="73" customFormat="1" ht="15">
      <c r="A21" s="97" t="s">
        <v>66</v>
      </c>
      <c r="B21" s="103"/>
      <c r="C21" s="103"/>
      <c r="D21" s="103"/>
      <c r="E21" s="103"/>
      <c r="F21" s="103"/>
      <c r="G21" s="103"/>
      <c r="H21" s="103"/>
      <c r="I21" s="103"/>
      <c r="J21" s="103"/>
      <c r="K21" s="104"/>
      <c r="L21" s="64"/>
      <c r="M21" s="64"/>
      <c r="N21" s="64"/>
      <c r="O21" s="64"/>
      <c r="P21" s="64"/>
      <c r="Q21" s="64"/>
      <c r="R21" s="72"/>
      <c r="U21" s="64"/>
    </row>
    <row r="22" spans="1:21" s="46" customFormat="1" ht="15">
      <c r="A22" s="51" t="s">
        <v>32</v>
      </c>
      <c r="B22" s="49"/>
      <c r="C22" s="49"/>
      <c r="D22" s="49"/>
      <c r="E22" s="49"/>
      <c r="F22" s="49"/>
      <c r="G22" s="49"/>
      <c r="H22" s="49"/>
      <c r="I22" s="49"/>
      <c r="J22" s="49"/>
      <c r="K22" s="50"/>
      <c r="L22" s="10"/>
      <c r="M22" s="10"/>
      <c r="N22" s="10"/>
      <c r="O22" s="10"/>
      <c r="P22" s="10"/>
      <c r="Q22" s="64"/>
      <c r="R22" s="48"/>
      <c r="U22" s="10"/>
    </row>
    <row r="23" spans="1:11" ht="15">
      <c r="A23" s="100" t="s">
        <v>60</v>
      </c>
      <c r="B23" s="101"/>
      <c r="C23" s="101"/>
      <c r="D23" s="101"/>
      <c r="E23" s="101"/>
      <c r="F23" s="101"/>
      <c r="G23" s="101"/>
      <c r="H23" s="101"/>
      <c r="I23" s="101"/>
      <c r="J23" s="101"/>
      <c r="K23" s="102"/>
    </row>
    <row r="24" spans="1:21" s="46" customFormat="1" ht="15">
      <c r="A24" s="69"/>
      <c r="B24" s="69"/>
      <c r="C24" s="69"/>
      <c r="D24" s="69"/>
      <c r="E24" s="69"/>
      <c r="F24" s="69"/>
      <c r="G24" s="69"/>
      <c r="H24" s="69"/>
      <c r="I24" s="69"/>
      <c r="J24" s="69"/>
      <c r="K24" s="69"/>
      <c r="L24" s="10"/>
      <c r="M24" s="10"/>
      <c r="N24" s="10"/>
      <c r="O24" s="10"/>
      <c r="P24" s="10"/>
      <c r="Q24" s="64"/>
      <c r="U24" s="10"/>
    </row>
  </sheetData>
  <sheetProtection formatCells="0" formatColumns="0" formatRows="0" insertColumns="0" insertRows="0" insertHyperlinks="0" deleteColumns="0" deleteRows="0" selectLockedCells="1"/>
  <mergeCells count="6">
    <mergeCell ref="A13:B13"/>
    <mergeCell ref="A17:K17"/>
    <mergeCell ref="A18:K18"/>
    <mergeCell ref="A19:K19"/>
    <mergeCell ref="A23:K23"/>
    <mergeCell ref="A21:K21"/>
  </mergeCells>
  <printOptions/>
  <pageMargins left="0.37" right="0.29" top="0.29" bottom="0.28" header="0.3" footer="0.3"/>
  <pageSetup fitToHeight="1" fitToWidth="1" horizontalDpi="600" verticalDpi="600" orientation="landscape" paperSize="17" scale="61" r:id="rId1"/>
</worksheet>
</file>

<file path=xl/worksheets/sheet2.xml><?xml version="1.0" encoding="utf-8"?>
<worksheet xmlns="http://schemas.openxmlformats.org/spreadsheetml/2006/main" xmlns:r="http://schemas.openxmlformats.org/officeDocument/2006/relationships">
  <dimension ref="A1:U21"/>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8" sqref="A28"/>
    </sheetView>
  </sheetViews>
  <sheetFormatPr defaultColWidth="9.140625" defaultRowHeight="15"/>
  <cols>
    <col min="1" max="2" width="25.7109375" style="10" customWidth="1"/>
    <col min="3" max="3" width="13.421875" style="10" customWidth="1"/>
    <col min="4" max="7" width="11.8515625" style="10" customWidth="1"/>
    <col min="8" max="8" width="10.8515625" style="10" customWidth="1"/>
    <col min="9" max="9" width="13.28125" style="10" customWidth="1"/>
    <col min="10" max="10" width="11.00390625" style="10" customWidth="1"/>
    <col min="11" max="15" width="13.140625" style="10" customWidth="1"/>
    <col min="16" max="16" width="13.00390625" style="10" customWidth="1"/>
    <col min="17" max="17" width="13.140625" style="44" customWidth="1"/>
    <col min="18" max="18" width="24.00390625" style="46" hidden="1" customWidth="1"/>
    <col min="19" max="20" width="9.140625" style="46" hidden="1" customWidth="1"/>
    <col min="21" max="21" width="12.28125" style="10" customWidth="1"/>
    <col min="22" max="16384" width="9.140625" style="46" customWidth="1"/>
  </cols>
  <sheetData>
    <row r="1" spans="1:21" ht="93" thickBot="1">
      <c r="A1" s="19" t="s">
        <v>20</v>
      </c>
      <c r="B1" s="9" t="s">
        <v>64</v>
      </c>
      <c r="C1" s="68" t="s">
        <v>59</v>
      </c>
      <c r="D1" s="19" t="s">
        <v>14</v>
      </c>
      <c r="E1" s="9" t="s">
        <v>15</v>
      </c>
      <c r="F1" s="9" t="s">
        <v>16</v>
      </c>
      <c r="G1" s="9" t="s">
        <v>17</v>
      </c>
      <c r="H1" s="20" t="s">
        <v>13</v>
      </c>
      <c r="I1" s="9" t="s">
        <v>23</v>
      </c>
      <c r="J1" s="9" t="s">
        <v>24</v>
      </c>
      <c r="K1" s="9" t="s">
        <v>21</v>
      </c>
      <c r="L1" s="9" t="s">
        <v>26</v>
      </c>
      <c r="M1" s="11" t="s">
        <v>28</v>
      </c>
      <c r="N1" s="19" t="s">
        <v>29</v>
      </c>
      <c r="O1" s="9" t="s">
        <v>30</v>
      </c>
      <c r="P1" s="9" t="s">
        <v>25</v>
      </c>
      <c r="Q1" s="9" t="s">
        <v>27</v>
      </c>
      <c r="R1" s="35" t="s">
        <v>3</v>
      </c>
      <c r="S1" s="36" t="s">
        <v>2</v>
      </c>
      <c r="T1" s="37" t="s">
        <v>6</v>
      </c>
      <c r="U1" s="11" t="s">
        <v>12</v>
      </c>
    </row>
    <row r="2" spans="1:21" s="47" customFormat="1" ht="45" customHeight="1">
      <c r="A2" s="4" t="s">
        <v>34</v>
      </c>
      <c r="B2" s="4" t="s">
        <v>39</v>
      </c>
      <c r="C2" s="54">
        <v>41153</v>
      </c>
      <c r="D2" s="55">
        <v>12000</v>
      </c>
      <c r="E2" s="55">
        <v>2000</v>
      </c>
      <c r="F2" s="55">
        <v>0</v>
      </c>
      <c r="G2" s="59">
        <v>0</v>
      </c>
      <c r="H2" s="56">
        <v>5000</v>
      </c>
      <c r="I2" s="60">
        <v>10000</v>
      </c>
      <c r="J2" s="57">
        <v>7500</v>
      </c>
      <c r="K2" s="62">
        <v>2500</v>
      </c>
      <c r="L2" s="62">
        <v>0</v>
      </c>
      <c r="M2" s="27">
        <v>0</v>
      </c>
      <c r="N2" s="38" t="s">
        <v>44</v>
      </c>
      <c r="O2" s="65" t="s">
        <v>51</v>
      </c>
      <c r="P2" s="65" t="s">
        <v>47</v>
      </c>
      <c r="Q2" s="38" t="s">
        <v>44</v>
      </c>
      <c r="R2" s="47" t="s">
        <v>0</v>
      </c>
      <c r="S2" s="47">
        <v>0.1</v>
      </c>
      <c r="T2" s="47">
        <v>11.698</v>
      </c>
      <c r="U2" s="39" t="s">
        <v>11</v>
      </c>
    </row>
    <row r="3" spans="1:21" s="47" customFormat="1" ht="45" customHeight="1">
      <c r="A3" s="4" t="s">
        <v>35</v>
      </c>
      <c r="B3" s="4" t="s">
        <v>40</v>
      </c>
      <c r="C3" s="54">
        <v>41913</v>
      </c>
      <c r="D3" s="55">
        <v>20000</v>
      </c>
      <c r="E3" s="55">
        <v>0</v>
      </c>
      <c r="F3" s="55">
        <v>4000</v>
      </c>
      <c r="G3" s="59">
        <v>0</v>
      </c>
      <c r="H3" s="56">
        <v>6000</v>
      </c>
      <c r="I3" s="60">
        <v>25000</v>
      </c>
      <c r="J3" s="57">
        <v>20000</v>
      </c>
      <c r="K3" s="62">
        <v>5000</v>
      </c>
      <c r="L3" s="62">
        <v>0</v>
      </c>
      <c r="M3" s="27">
        <v>0</v>
      </c>
      <c r="N3" s="38" t="s">
        <v>44</v>
      </c>
      <c r="O3" s="65" t="s">
        <v>52</v>
      </c>
      <c r="P3" s="66" t="s">
        <v>48</v>
      </c>
      <c r="Q3" s="38" t="s">
        <v>44</v>
      </c>
      <c r="R3" s="47" t="s">
        <v>1</v>
      </c>
      <c r="S3" s="47">
        <v>0.124</v>
      </c>
      <c r="T3" s="47">
        <v>19.533</v>
      </c>
      <c r="U3" s="39" t="s">
        <v>11</v>
      </c>
    </row>
    <row r="4" spans="1:21" s="47" customFormat="1" ht="45" customHeight="1">
      <c r="A4" s="4" t="s">
        <v>35</v>
      </c>
      <c r="B4" s="4" t="s">
        <v>41</v>
      </c>
      <c r="C4" s="54">
        <v>41426</v>
      </c>
      <c r="D4" s="55">
        <v>40000</v>
      </c>
      <c r="E4" s="55">
        <v>0</v>
      </c>
      <c r="F4" s="55">
        <v>0</v>
      </c>
      <c r="G4" s="59">
        <v>0</v>
      </c>
      <c r="H4" s="56">
        <v>20000</v>
      </c>
      <c r="I4" s="60">
        <v>200000</v>
      </c>
      <c r="J4" s="57">
        <v>50000</v>
      </c>
      <c r="K4" s="62">
        <v>0</v>
      </c>
      <c r="L4" s="62">
        <v>10000</v>
      </c>
      <c r="M4" s="27">
        <v>140000</v>
      </c>
      <c r="N4" s="38" t="s">
        <v>45</v>
      </c>
      <c r="O4" s="65" t="s">
        <v>53</v>
      </c>
      <c r="P4" s="66" t="s">
        <v>49</v>
      </c>
      <c r="Q4" s="38" t="s">
        <v>44</v>
      </c>
      <c r="U4" s="39" t="s">
        <v>11</v>
      </c>
    </row>
    <row r="5" spans="1:21" s="47" customFormat="1" ht="45" customHeight="1">
      <c r="A5" s="4" t="s">
        <v>36</v>
      </c>
      <c r="B5" s="4" t="s">
        <v>43</v>
      </c>
      <c r="C5" s="54">
        <v>42186</v>
      </c>
      <c r="D5" s="55">
        <v>-2000</v>
      </c>
      <c r="E5" s="55">
        <v>40000</v>
      </c>
      <c r="F5" s="55">
        <v>0</v>
      </c>
      <c r="G5" s="59">
        <v>0</v>
      </c>
      <c r="H5" s="56">
        <v>60000</v>
      </c>
      <c r="I5" s="60">
        <v>100000</v>
      </c>
      <c r="J5" s="57">
        <v>30000</v>
      </c>
      <c r="K5" s="62">
        <v>40000</v>
      </c>
      <c r="L5" s="62">
        <v>0</v>
      </c>
      <c r="M5" s="27">
        <v>30000</v>
      </c>
      <c r="N5" s="38" t="s">
        <v>46</v>
      </c>
      <c r="O5" s="65" t="s">
        <v>54</v>
      </c>
      <c r="P5" s="66" t="s">
        <v>50</v>
      </c>
      <c r="Q5" s="38" t="s">
        <v>44</v>
      </c>
      <c r="U5" s="39" t="s">
        <v>11</v>
      </c>
    </row>
    <row r="6" spans="1:21" s="47" customFormat="1" ht="45" customHeight="1">
      <c r="A6" s="4" t="s">
        <v>37</v>
      </c>
      <c r="B6" s="4" t="s">
        <v>42</v>
      </c>
      <c r="C6" s="54">
        <v>41041</v>
      </c>
      <c r="D6" s="55">
        <v>0</v>
      </c>
      <c r="E6" s="55">
        <v>0</v>
      </c>
      <c r="F6" s="55">
        <v>0</v>
      </c>
      <c r="G6" s="59">
        <v>0</v>
      </c>
      <c r="H6" s="56">
        <v>0</v>
      </c>
      <c r="I6" s="60">
        <v>15000</v>
      </c>
      <c r="J6" s="57">
        <v>15000</v>
      </c>
      <c r="K6" s="62">
        <v>0</v>
      </c>
      <c r="L6" s="62">
        <v>0</v>
      </c>
      <c r="M6" s="27">
        <v>0</v>
      </c>
      <c r="N6" s="38" t="s">
        <v>44</v>
      </c>
      <c r="O6" s="67" t="s">
        <v>44</v>
      </c>
      <c r="P6" s="66" t="s">
        <v>44</v>
      </c>
      <c r="Q6" s="38" t="s">
        <v>55</v>
      </c>
      <c r="U6" s="39" t="s">
        <v>11</v>
      </c>
    </row>
    <row r="7" spans="1:21" s="47" customFormat="1" ht="45" customHeight="1">
      <c r="A7" s="4" t="s">
        <v>38</v>
      </c>
      <c r="B7" s="4" t="s">
        <v>9</v>
      </c>
      <c r="C7" s="54">
        <v>41194</v>
      </c>
      <c r="D7" s="55">
        <v>0</v>
      </c>
      <c r="E7" s="55">
        <v>0</v>
      </c>
      <c r="F7" s="55">
        <v>0</v>
      </c>
      <c r="G7" s="59">
        <v>0</v>
      </c>
      <c r="H7" s="56">
        <v>0</v>
      </c>
      <c r="I7" s="60">
        <v>10000</v>
      </c>
      <c r="J7" s="57">
        <v>10000</v>
      </c>
      <c r="K7" s="62">
        <v>0</v>
      </c>
      <c r="L7" s="62">
        <v>0</v>
      </c>
      <c r="M7" s="27">
        <v>0</v>
      </c>
      <c r="N7" s="38" t="s">
        <v>44</v>
      </c>
      <c r="O7" s="67" t="s">
        <v>44</v>
      </c>
      <c r="P7" s="66" t="s">
        <v>44</v>
      </c>
      <c r="Q7" s="38" t="s">
        <v>56</v>
      </c>
      <c r="U7" s="39" t="s">
        <v>57</v>
      </c>
    </row>
    <row r="8" spans="1:21" ht="20.25" customHeight="1">
      <c r="A8" s="44"/>
      <c r="B8" s="44"/>
      <c r="C8" s="21"/>
      <c r="D8" s="24"/>
      <c r="E8" s="45"/>
      <c r="F8" s="45"/>
      <c r="G8" s="61"/>
      <c r="H8" s="32"/>
      <c r="I8" s="28"/>
      <c r="J8" s="34"/>
      <c r="K8" s="28"/>
      <c r="L8" s="28"/>
      <c r="M8" s="29"/>
      <c r="N8" s="40"/>
      <c r="O8" s="28"/>
      <c r="P8" s="66"/>
      <c r="Q8" s="38"/>
      <c r="R8" s="13" t="s">
        <v>5</v>
      </c>
      <c r="U8" s="39"/>
    </row>
    <row r="9" spans="1:21" ht="42" customHeight="1" thickBot="1">
      <c r="A9" s="107" t="s">
        <v>8</v>
      </c>
      <c r="B9" s="108"/>
      <c r="C9" s="43" t="s">
        <v>19</v>
      </c>
      <c r="D9" s="25">
        <f aca="true" t="shared" si="0" ref="D9:K9">SUM(D2:D8)</f>
        <v>70000</v>
      </c>
      <c r="E9" s="15">
        <f t="shared" si="0"/>
        <v>42000</v>
      </c>
      <c r="F9" s="15">
        <f t="shared" si="0"/>
        <v>4000</v>
      </c>
      <c r="G9" s="16">
        <f t="shared" si="0"/>
        <v>0</v>
      </c>
      <c r="H9" s="33">
        <f t="shared" si="0"/>
        <v>91000</v>
      </c>
      <c r="I9" s="30">
        <f t="shared" si="0"/>
        <v>360000</v>
      </c>
      <c r="J9" s="30">
        <f t="shared" si="0"/>
        <v>132500</v>
      </c>
      <c r="K9" s="30">
        <f t="shared" si="0"/>
        <v>47500</v>
      </c>
      <c r="L9" s="30">
        <f>SUM(L2:L8)</f>
        <v>10000</v>
      </c>
      <c r="M9" s="31">
        <f>SUM(M2:M8)</f>
        <v>170000</v>
      </c>
      <c r="N9" s="17" t="s">
        <v>19</v>
      </c>
      <c r="O9" s="18" t="s">
        <v>19</v>
      </c>
      <c r="P9" s="17" t="s">
        <v>19</v>
      </c>
      <c r="Q9" s="63" t="s">
        <v>19</v>
      </c>
      <c r="R9" s="41" t="s">
        <v>4</v>
      </c>
      <c r="S9" s="41"/>
      <c r="T9" s="41"/>
      <c r="U9" s="42" t="s">
        <v>19</v>
      </c>
    </row>
    <row r="10" spans="10:18" ht="15">
      <c r="J10" s="58"/>
      <c r="R10" s="48" t="s">
        <v>7</v>
      </c>
    </row>
    <row r="11" spans="1:18" ht="15">
      <c r="A11" s="52" t="s">
        <v>33</v>
      </c>
      <c r="R11" s="48"/>
    </row>
    <row r="12" ht="15">
      <c r="R12" s="48"/>
    </row>
    <row r="13" spans="1:18" ht="15">
      <c r="A13" s="91" t="s">
        <v>18</v>
      </c>
      <c r="B13" s="92"/>
      <c r="C13" s="92"/>
      <c r="D13" s="92"/>
      <c r="E13" s="92"/>
      <c r="F13" s="92"/>
      <c r="G13" s="92"/>
      <c r="H13" s="92"/>
      <c r="I13" s="92"/>
      <c r="J13" s="92"/>
      <c r="K13" s="93"/>
      <c r="R13" s="48"/>
    </row>
    <row r="14" spans="1:18" ht="15">
      <c r="A14" s="94" t="s">
        <v>10</v>
      </c>
      <c r="B14" s="95"/>
      <c r="C14" s="95"/>
      <c r="D14" s="95"/>
      <c r="E14" s="95"/>
      <c r="F14" s="95"/>
      <c r="G14" s="95"/>
      <c r="H14" s="95"/>
      <c r="I14" s="95"/>
      <c r="J14" s="95"/>
      <c r="K14" s="96"/>
      <c r="R14" s="48"/>
    </row>
    <row r="15" spans="1:18" ht="15">
      <c r="A15" s="97" t="s">
        <v>62</v>
      </c>
      <c r="B15" s="98"/>
      <c r="C15" s="98"/>
      <c r="D15" s="98"/>
      <c r="E15" s="98"/>
      <c r="F15" s="98"/>
      <c r="G15" s="98"/>
      <c r="H15" s="98"/>
      <c r="I15" s="98"/>
      <c r="J15" s="98"/>
      <c r="K15" s="99"/>
      <c r="R15" s="48"/>
    </row>
    <row r="16" spans="1:18" ht="15">
      <c r="A16" s="51" t="s">
        <v>31</v>
      </c>
      <c r="B16" s="49"/>
      <c r="C16" s="49"/>
      <c r="D16" s="49"/>
      <c r="E16" s="49"/>
      <c r="F16" s="49"/>
      <c r="G16" s="49"/>
      <c r="H16" s="49"/>
      <c r="I16" s="49"/>
      <c r="J16" s="49"/>
      <c r="K16" s="50"/>
      <c r="R16" s="48"/>
    </row>
    <row r="17" spans="1:11" ht="43.5" customHeight="1">
      <c r="A17" s="109" t="s">
        <v>61</v>
      </c>
      <c r="B17" s="110"/>
      <c r="C17" s="110"/>
      <c r="D17" s="110"/>
      <c r="E17" s="110"/>
      <c r="F17" s="110"/>
      <c r="G17" s="110"/>
      <c r="H17" s="110"/>
      <c r="I17" s="110"/>
      <c r="J17" s="110"/>
      <c r="K17" s="111"/>
    </row>
    <row r="18" spans="1:17" ht="15">
      <c r="A18" s="112" t="s">
        <v>32</v>
      </c>
      <c r="B18" s="113"/>
      <c r="C18" s="113"/>
      <c r="D18" s="113"/>
      <c r="E18" s="113"/>
      <c r="F18" s="113"/>
      <c r="G18" s="113"/>
      <c r="H18" s="113"/>
      <c r="I18" s="113"/>
      <c r="J18" s="113"/>
      <c r="K18" s="114"/>
      <c r="Q18" s="64"/>
    </row>
    <row r="19" spans="1:11" ht="15">
      <c r="A19" s="100" t="s">
        <v>60</v>
      </c>
      <c r="B19" s="101"/>
      <c r="C19" s="101"/>
      <c r="D19" s="101"/>
      <c r="E19" s="101"/>
      <c r="F19" s="101"/>
      <c r="G19" s="101"/>
      <c r="H19" s="101"/>
      <c r="I19" s="101"/>
      <c r="J19" s="101"/>
      <c r="K19" s="102"/>
    </row>
    <row r="20" spans="1:21" s="67" customFormat="1" ht="15">
      <c r="A20" s="105"/>
      <c r="B20" s="106"/>
      <c r="C20" s="106"/>
      <c r="D20" s="70"/>
      <c r="E20" s="70"/>
      <c r="F20" s="70"/>
      <c r="G20" s="70"/>
      <c r="H20" s="70"/>
      <c r="I20" s="70"/>
      <c r="J20" s="70"/>
      <c r="K20" s="70"/>
      <c r="L20" s="70"/>
      <c r="M20" s="70"/>
      <c r="N20" s="70"/>
      <c r="O20" s="70"/>
      <c r="P20" s="70"/>
      <c r="Q20" s="71"/>
      <c r="U20" s="70"/>
    </row>
    <row r="21" spans="1:21" s="67" customFormat="1" ht="15">
      <c r="A21" s="106"/>
      <c r="B21" s="106"/>
      <c r="C21" s="106"/>
      <c r="D21" s="70"/>
      <c r="E21" s="70"/>
      <c r="F21" s="70"/>
      <c r="G21" s="70"/>
      <c r="H21" s="70"/>
      <c r="I21" s="70"/>
      <c r="J21" s="70"/>
      <c r="K21" s="70"/>
      <c r="L21" s="70"/>
      <c r="M21" s="70"/>
      <c r="N21" s="70"/>
      <c r="O21" s="70"/>
      <c r="P21" s="70"/>
      <c r="Q21" s="71"/>
      <c r="U21" s="70"/>
    </row>
  </sheetData>
  <sheetProtection/>
  <mergeCells count="9">
    <mergeCell ref="A20:C20"/>
    <mergeCell ref="A21:C21"/>
    <mergeCell ref="A19:K19"/>
    <mergeCell ref="A9:B9"/>
    <mergeCell ref="A13:K13"/>
    <mergeCell ref="A14:K14"/>
    <mergeCell ref="A15:K15"/>
    <mergeCell ref="A17:K17"/>
    <mergeCell ref="A18:K1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Witkin</dc:creator>
  <cp:keywords/>
  <dc:description/>
  <cp:lastModifiedBy>Smith, Brian</cp:lastModifiedBy>
  <cp:lastPrinted>2015-03-25T11:03:43Z</cp:lastPrinted>
  <dcterms:created xsi:type="dcterms:W3CDTF">2011-06-17T16:46:58Z</dcterms:created>
  <dcterms:modified xsi:type="dcterms:W3CDTF">2015-03-26T03:18:30Z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IsSaved">
    <vt:lpwstr>False</vt:lpwstr>
  </property>
  <property fmtid="{D5CDD505-2E9C-101B-9397-08002B2CF9AE}" pid="3" name="Offisync_ProviderName">
    <vt:lpwstr>Central Desktop</vt:lpwstr>
  </property>
  <property fmtid="{D5CDD505-2E9C-101B-9397-08002B2CF9AE}" pid="4" name="Offisync_FileTitle">
    <vt:lpwstr/>
  </property>
  <property fmtid="{D5CDD505-2E9C-101B-9397-08002B2CF9AE}" pid="5" name="Offisync_FolderId">
    <vt:lpwstr/>
  </property>
  <property fmtid="{D5CDD505-2E9C-101B-9397-08002B2CF9AE}" pid="6" name="Offisync_SaveTime">
    <vt:lpwstr/>
  </property>
  <property fmtid="{D5CDD505-2E9C-101B-9397-08002B2CF9AE}" pid="7" name="Offisync_ProviderInitializationData">
    <vt:lpwstr/>
  </property>
  <property fmtid="{D5CDD505-2E9C-101B-9397-08002B2CF9AE}" pid="8" name="Offisync_UpdateToken">
    <vt:lpwstr>2012-12-13T14:41:58-0500</vt:lpwstr>
  </property>
  <property fmtid="{D5CDD505-2E9C-101B-9397-08002B2CF9AE}" pid="9" name="Offisync_UniqueId">
    <vt:lpwstr>180849;21435702</vt:lpwstr>
  </property>
  <property fmtid="{D5CDD505-2E9C-101B-9397-08002B2CF9AE}" pid="10" name="Offisync_SavedByUsername">
    <vt:lpwstr>Tom Witkin (tomwitkin)</vt:lpwstr>
  </property>
  <property fmtid="{D5CDD505-2E9C-101B-9397-08002B2CF9AE}" pid="11" name="CentralDesktop_MDAdded">
    <vt:lpwstr>True</vt:lpwstr>
  </property>
</Properties>
</file>